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TINE\FSKBH\Stævner\Mesterskabsstævne\"/>
    </mc:Choice>
  </mc:AlternateContent>
  <xr:revisionPtr revIDLastSave="0" documentId="13_ncr:1_{3F022F76-8B51-4DFF-B59D-ADDA0FE16D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errer" sheetId="1" r:id="rId1"/>
    <sheet name="Dam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I10" i="1" s="1"/>
  <c r="H9" i="1"/>
  <c r="H8" i="1"/>
  <c r="I8" i="1" s="1"/>
  <c r="H6" i="1"/>
  <c r="H7" i="1"/>
  <c r="H5" i="1"/>
  <c r="H4" i="1"/>
  <c r="G17" i="1"/>
  <c r="I17" i="1" s="1"/>
  <c r="G16" i="1"/>
  <c r="G15" i="1"/>
  <c r="I15" i="1" s="1"/>
  <c r="G14" i="1"/>
  <c r="I14" i="1" s="1"/>
  <c r="G13" i="1"/>
  <c r="I13" i="1" s="1"/>
  <c r="G12" i="1"/>
  <c r="G10" i="1"/>
  <c r="G6" i="1"/>
  <c r="G9" i="1"/>
  <c r="G7" i="1"/>
  <c r="G8" i="1"/>
  <c r="G5" i="1"/>
  <c r="G4" i="1"/>
  <c r="G11" i="1"/>
  <c r="I11" i="1" s="1"/>
  <c r="G3" i="1"/>
  <c r="H3" i="1"/>
  <c r="I3" i="1" s="1"/>
  <c r="G9" i="2"/>
  <c r="H9" i="2" s="1"/>
  <c r="G8" i="2"/>
  <c r="H8" i="2" s="1"/>
  <c r="G7" i="2"/>
  <c r="H7" i="2" s="1"/>
  <c r="G6" i="2"/>
  <c r="G5" i="2"/>
  <c r="H5" i="2" s="1"/>
  <c r="G4" i="2"/>
  <c r="H4" i="2" s="1"/>
  <c r="G3" i="2"/>
  <c r="H3" i="2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I16" i="1"/>
  <c r="A4" i="1"/>
  <c r="A5" i="1" s="1"/>
  <c r="I12" i="1"/>
  <c r="I18" i="1"/>
  <c r="H6" i="2"/>
  <c r="H10" i="2"/>
  <c r="I9" i="1" l="1"/>
  <c r="I6" i="1"/>
  <c r="I7" i="1"/>
  <c r="I5" i="1"/>
  <c r="I4" i="1"/>
</calcChain>
</file>

<file path=xl/sharedStrings.xml><?xml version="1.0" encoding="utf-8"?>
<sst xmlns="http://schemas.openxmlformats.org/spreadsheetml/2006/main" count="122" uniqueCount="78">
  <si>
    <t>Navn</t>
  </si>
  <si>
    <t>Klub</t>
  </si>
  <si>
    <t xml:space="preserve">Div. </t>
  </si>
  <si>
    <t>DSB</t>
  </si>
  <si>
    <t>Licens</t>
  </si>
  <si>
    <t>Danske Bank</t>
  </si>
  <si>
    <t>Topdanmark</t>
  </si>
  <si>
    <t>Christian Larsen</t>
  </si>
  <si>
    <t>Tommy Brodersen</t>
  </si>
  <si>
    <t>Jane Rasmussen</t>
  </si>
  <si>
    <t>Christina Brodersen</t>
  </si>
  <si>
    <t>Sevang</t>
  </si>
  <si>
    <t>Tine Bune</t>
  </si>
  <si>
    <t>Christina Farum</t>
  </si>
  <si>
    <t>Bjarne Olsen</t>
  </si>
  <si>
    <t>Patrick Erichsen</t>
  </si>
  <si>
    <t>Troels Schmidt</t>
  </si>
  <si>
    <t>Proshoppen</t>
  </si>
  <si>
    <t>Lotte Qwist</t>
  </si>
  <si>
    <t>ALI</t>
  </si>
  <si>
    <t>Brian Telander</t>
  </si>
  <si>
    <t>Henrik Børgesen</t>
  </si>
  <si>
    <t>Enkeltmedlem</t>
  </si>
  <si>
    <t xml:space="preserve">Ericsson </t>
  </si>
  <si>
    <t>Coop Idræt</t>
  </si>
  <si>
    <t>Alex Kristensen</t>
  </si>
  <si>
    <t>Christian Nyhuus</t>
  </si>
  <si>
    <t>LIF</t>
  </si>
  <si>
    <t>Jonna Holm</t>
  </si>
  <si>
    <t>024-006</t>
  </si>
  <si>
    <t>024-012</t>
  </si>
  <si>
    <t>024-032</t>
  </si>
  <si>
    <t>024-016</t>
  </si>
  <si>
    <t>024-047</t>
  </si>
  <si>
    <t>024-059</t>
  </si>
  <si>
    <t>024-029</t>
  </si>
  <si>
    <t>Nordea</t>
  </si>
  <si>
    <t>Carsten Gjertsen</t>
  </si>
  <si>
    <t>Martin Ø Pedersen</t>
  </si>
  <si>
    <t>005-015</t>
  </si>
  <si>
    <t>2. Div</t>
  </si>
  <si>
    <t>1. Div</t>
  </si>
  <si>
    <t>033-016</t>
  </si>
  <si>
    <t>133-004</t>
  </si>
  <si>
    <t>155-157</t>
  </si>
  <si>
    <t>999-179</t>
  </si>
  <si>
    <t>664-003</t>
  </si>
  <si>
    <t>006-011</t>
  </si>
  <si>
    <t>106-001</t>
  </si>
  <si>
    <t>078-003</t>
  </si>
  <si>
    <t>006-037</t>
  </si>
  <si>
    <t>007-171</t>
  </si>
  <si>
    <t>Tryg</t>
  </si>
  <si>
    <t>Allan Hansen</t>
  </si>
  <si>
    <t>Allan G Egede</t>
  </si>
  <si>
    <t>101-001</t>
  </si>
  <si>
    <t>Total</t>
  </si>
  <si>
    <t>Indledende</t>
  </si>
  <si>
    <t>Finale</t>
  </si>
  <si>
    <t>Semifinale</t>
  </si>
  <si>
    <t>Rene Laundav</t>
  </si>
  <si>
    <t>005-011</t>
  </si>
  <si>
    <t>Afbud</t>
  </si>
  <si>
    <t>Grethe Aggergaard</t>
  </si>
  <si>
    <t>033-014</t>
  </si>
  <si>
    <t>Annette Christiansen</t>
  </si>
  <si>
    <t>024-024</t>
  </si>
  <si>
    <t>Steen Højager</t>
  </si>
  <si>
    <t>007-009</t>
  </si>
  <si>
    <t>30X</t>
  </si>
  <si>
    <t>John Kønigsberg</t>
  </si>
  <si>
    <t>005-055</t>
  </si>
  <si>
    <t>26X</t>
  </si>
  <si>
    <t>48X</t>
  </si>
  <si>
    <t>46X</t>
  </si>
  <si>
    <t>Unionsmester</t>
  </si>
  <si>
    <t>Sølv</t>
  </si>
  <si>
    <t>Bronze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</si>
</sst>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1" fontId="1" fillId="0" borderId="0" xfId="0" applyNumberFormat="1" applyFont="1"/>
    <xf numFmtId="1" fontId="3" fillId="0" borderId="0" xfId="0" applyNumberFormat="1" applyFont="1"/>
    <xf numFmtId="0" fontId="1" fillId="0" borderId="0" xfId="0" applyFont="1"/>
    <xf numFmtId="1" fontId="1" fillId="0" borderId="1" xfId="0" applyNumberFormat="1" applyFont="1" applyBorder="1"/>
    <xf numFmtId="0" fontId="1" fillId="0" borderId="2" xfId="0" applyFont="1" applyBorder="1"/>
    <xf numFmtId="1" fontId="3" fillId="0" borderId="1" xfId="0" applyNumberFormat="1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8"/>
  <sheetViews>
    <sheetView tabSelected="1" workbookViewId="0">
      <selection activeCell="K6" sqref="K6"/>
    </sheetView>
  </sheetViews>
  <sheetFormatPr defaultRowHeight="15" x14ac:dyDescent="0.25"/>
  <cols>
    <col min="1" max="1" width="9.140625" style="1"/>
    <col min="2" max="2" width="32.7109375" style="1" customWidth="1"/>
    <col min="3" max="3" width="11.5703125" style="1" customWidth="1"/>
    <col min="4" max="4" width="22.7109375" style="1" customWidth="1"/>
    <col min="5" max="5" width="7.42578125" style="1" customWidth="1"/>
    <col min="6" max="6" width="10" style="5" customWidth="1"/>
    <col min="7" max="7" width="10.5703125" style="1" bestFit="1" customWidth="1"/>
    <col min="8" max="16384" width="9.140625" style="1"/>
  </cols>
  <sheetData>
    <row r="1" spans="1:11" x14ac:dyDescent="0.25">
      <c r="A1" s="2"/>
      <c r="B1" s="2" t="s">
        <v>0</v>
      </c>
      <c r="C1" s="2" t="s">
        <v>4</v>
      </c>
      <c r="D1" s="2" t="s">
        <v>1</v>
      </c>
      <c r="E1" s="2" t="s">
        <v>2</v>
      </c>
      <c r="F1" s="7" t="s">
        <v>57</v>
      </c>
      <c r="G1" s="3" t="s">
        <v>59</v>
      </c>
      <c r="H1" s="3" t="s">
        <v>58</v>
      </c>
      <c r="I1" s="3" t="s">
        <v>56</v>
      </c>
    </row>
    <row r="2" spans="1:11" x14ac:dyDescent="0.25">
      <c r="A2" s="2"/>
      <c r="B2" s="2"/>
      <c r="C2" s="2"/>
      <c r="D2" s="2"/>
      <c r="E2" s="2"/>
      <c r="F2" s="9"/>
      <c r="G2" s="2"/>
      <c r="H2" s="2"/>
      <c r="I2" s="2"/>
    </row>
    <row r="3" spans="1:11" x14ac:dyDescent="0.25">
      <c r="A3" s="2">
        <v>1</v>
      </c>
      <c r="B3" s="3" t="s">
        <v>38</v>
      </c>
      <c r="C3" s="3" t="s">
        <v>39</v>
      </c>
      <c r="D3" s="3" t="s">
        <v>19</v>
      </c>
      <c r="E3" s="3" t="s">
        <v>41</v>
      </c>
      <c r="F3" s="7">
        <v>1456</v>
      </c>
      <c r="G3" s="2">
        <f>212+258+238+248</f>
        <v>956</v>
      </c>
      <c r="H3" s="2">
        <f>278+235+222+223+238+205+256+247</f>
        <v>1904</v>
      </c>
      <c r="I3" s="9">
        <f>F3+G3+H3</f>
        <v>4316</v>
      </c>
      <c r="K3" s="6" t="s">
        <v>75</v>
      </c>
    </row>
    <row r="4" spans="1:11" x14ac:dyDescent="0.25">
      <c r="A4" s="2">
        <f>A3+1</f>
        <v>2</v>
      </c>
      <c r="B4" s="3" t="s">
        <v>37</v>
      </c>
      <c r="C4" s="3" t="s">
        <v>50</v>
      </c>
      <c r="D4" s="3" t="s">
        <v>24</v>
      </c>
      <c r="E4" s="3" t="s">
        <v>41</v>
      </c>
      <c r="F4" s="7">
        <v>1421</v>
      </c>
      <c r="G4" s="2">
        <f>247+227+226+213</f>
        <v>913</v>
      </c>
      <c r="H4" s="2">
        <f>166+197+201+226+205+258+235+206</f>
        <v>1694</v>
      </c>
      <c r="I4" s="9">
        <f>F4+G4+H4</f>
        <v>4028</v>
      </c>
      <c r="J4" s="6" t="s">
        <v>73</v>
      </c>
      <c r="K4" s="6" t="s">
        <v>76</v>
      </c>
    </row>
    <row r="5" spans="1:11" x14ac:dyDescent="0.25">
      <c r="A5" s="2">
        <f t="shared" ref="A5:A18" si="0">A4+1</f>
        <v>3</v>
      </c>
      <c r="B5" s="3" t="s">
        <v>7</v>
      </c>
      <c r="C5" s="3" t="s">
        <v>44</v>
      </c>
      <c r="D5" s="3" t="s">
        <v>11</v>
      </c>
      <c r="E5" s="3" t="s">
        <v>41</v>
      </c>
      <c r="F5" s="7">
        <v>1369</v>
      </c>
      <c r="G5" s="2">
        <f>215+216+249+236</f>
        <v>916</v>
      </c>
      <c r="H5" s="2">
        <f>248+215+248+247+178+177+255+175</f>
        <v>1743</v>
      </c>
      <c r="I5" s="9">
        <f>F5+G5+H5</f>
        <v>4028</v>
      </c>
      <c r="J5" s="6" t="s">
        <v>74</v>
      </c>
      <c r="K5" s="6" t="s">
        <v>77</v>
      </c>
    </row>
    <row r="6" spans="1:11" x14ac:dyDescent="0.25">
      <c r="A6" s="2">
        <f t="shared" si="0"/>
        <v>4</v>
      </c>
      <c r="B6" s="3" t="s">
        <v>25</v>
      </c>
      <c r="C6" s="3" t="s">
        <v>47</v>
      </c>
      <c r="D6" s="3" t="s">
        <v>24</v>
      </c>
      <c r="E6" s="3" t="s">
        <v>41</v>
      </c>
      <c r="F6" s="7">
        <v>1203</v>
      </c>
      <c r="G6" s="2">
        <f>183+238+226+231</f>
        <v>878</v>
      </c>
      <c r="H6" s="2">
        <f>255+159+200+223+280+227+247+216</f>
        <v>1807</v>
      </c>
      <c r="I6" s="9">
        <f>F6+G6+H6</f>
        <v>3888</v>
      </c>
    </row>
    <row r="7" spans="1:11" x14ac:dyDescent="0.25">
      <c r="A7" s="2">
        <f t="shared" si="0"/>
        <v>5</v>
      </c>
      <c r="B7" s="3" t="s">
        <v>8</v>
      </c>
      <c r="C7" s="3" t="s">
        <v>33</v>
      </c>
      <c r="D7" s="3" t="s">
        <v>3</v>
      </c>
      <c r="E7" s="3" t="s">
        <v>41</v>
      </c>
      <c r="F7" s="7">
        <v>1226</v>
      </c>
      <c r="G7" s="2">
        <f>190+278+199+238</f>
        <v>905</v>
      </c>
      <c r="H7" s="2">
        <f>217+234+215+254+173+246+223+193</f>
        <v>1755</v>
      </c>
      <c r="I7" s="9">
        <f>F7+G7+H7</f>
        <v>3886</v>
      </c>
    </row>
    <row r="8" spans="1:11" x14ac:dyDescent="0.25">
      <c r="A8" s="2">
        <f t="shared" si="0"/>
        <v>6</v>
      </c>
      <c r="B8" s="3" t="s">
        <v>21</v>
      </c>
      <c r="C8" s="3" t="s">
        <v>48</v>
      </c>
      <c r="D8" s="3" t="s">
        <v>23</v>
      </c>
      <c r="E8" s="3" t="s">
        <v>41</v>
      </c>
      <c r="F8" s="7">
        <v>1186</v>
      </c>
      <c r="G8" s="2">
        <f>299+230+237+239</f>
        <v>1005</v>
      </c>
      <c r="H8" s="2">
        <f>203+223+235+204+146+221+184+268</f>
        <v>1684</v>
      </c>
      <c r="I8" s="9">
        <f>F8+G8+H8</f>
        <v>3875</v>
      </c>
    </row>
    <row r="9" spans="1:11" x14ac:dyDescent="0.25">
      <c r="A9" s="2">
        <f t="shared" si="0"/>
        <v>7</v>
      </c>
      <c r="B9" s="3" t="s">
        <v>53</v>
      </c>
      <c r="C9" s="3" t="s">
        <v>51</v>
      </c>
      <c r="D9" s="3" t="s">
        <v>52</v>
      </c>
      <c r="E9" s="3" t="s">
        <v>41</v>
      </c>
      <c r="F9" s="7">
        <v>1320</v>
      </c>
      <c r="G9" s="2">
        <f>222+159+205+214</f>
        <v>800</v>
      </c>
      <c r="H9" s="2">
        <f>230+202+223+236+184+200+248+153</f>
        <v>1676</v>
      </c>
      <c r="I9" s="9">
        <f>F9+G9+H9</f>
        <v>3796</v>
      </c>
    </row>
    <row r="10" spans="1:11" x14ac:dyDescent="0.25">
      <c r="A10" s="2">
        <f t="shared" si="0"/>
        <v>8</v>
      </c>
      <c r="B10" s="3" t="s">
        <v>54</v>
      </c>
      <c r="C10" s="3" t="s">
        <v>55</v>
      </c>
      <c r="D10" s="3" t="s">
        <v>36</v>
      </c>
      <c r="E10" s="3" t="s">
        <v>41</v>
      </c>
      <c r="F10" s="7">
        <v>1252</v>
      </c>
      <c r="G10" s="2">
        <f>195+202+201+222</f>
        <v>820</v>
      </c>
      <c r="H10" s="2">
        <f>227+208+192+157+193+223+194+226</f>
        <v>1620</v>
      </c>
      <c r="I10" s="9">
        <f>F10+G10+H10</f>
        <v>3692</v>
      </c>
    </row>
    <row r="11" spans="1:11" x14ac:dyDescent="0.25">
      <c r="A11" s="2">
        <f t="shared" si="0"/>
        <v>9</v>
      </c>
      <c r="B11" s="3" t="s">
        <v>16</v>
      </c>
      <c r="C11" s="3" t="s">
        <v>46</v>
      </c>
      <c r="D11" s="3" t="s">
        <v>17</v>
      </c>
      <c r="E11" s="3" t="s">
        <v>41</v>
      </c>
      <c r="F11" s="7">
        <v>1458</v>
      </c>
      <c r="G11" s="2">
        <f>193+213+236+265</f>
        <v>907</v>
      </c>
      <c r="H11" s="3" t="s">
        <v>62</v>
      </c>
      <c r="I11" s="9">
        <f>F11+G11</f>
        <v>2365</v>
      </c>
    </row>
    <row r="12" spans="1:11" x14ac:dyDescent="0.25">
      <c r="A12" s="2">
        <f t="shared" si="0"/>
        <v>10</v>
      </c>
      <c r="B12" s="3" t="s">
        <v>20</v>
      </c>
      <c r="C12" s="3" t="s">
        <v>34</v>
      </c>
      <c r="D12" s="3" t="s">
        <v>3</v>
      </c>
      <c r="E12" s="3" t="s">
        <v>41</v>
      </c>
      <c r="F12" s="7">
        <v>1266</v>
      </c>
      <c r="G12" s="2">
        <f>180+195+188+203</f>
        <v>766</v>
      </c>
      <c r="H12" s="2"/>
      <c r="I12" s="9">
        <f>F12+G12+H12</f>
        <v>2032</v>
      </c>
    </row>
    <row r="13" spans="1:11" x14ac:dyDescent="0.25">
      <c r="A13" s="2">
        <f t="shared" si="0"/>
        <v>11</v>
      </c>
      <c r="B13" s="3" t="s">
        <v>15</v>
      </c>
      <c r="C13" s="3" t="s">
        <v>45</v>
      </c>
      <c r="D13" s="3" t="s">
        <v>22</v>
      </c>
      <c r="E13" s="3" t="s">
        <v>41</v>
      </c>
      <c r="F13" s="7">
        <v>1276</v>
      </c>
      <c r="G13" s="2">
        <f>214+167+212+161</f>
        <v>754</v>
      </c>
      <c r="H13" s="2"/>
      <c r="I13" s="9">
        <f>F13+G13+H13</f>
        <v>2030</v>
      </c>
    </row>
    <row r="14" spans="1:11" x14ac:dyDescent="0.25">
      <c r="A14" s="2">
        <f t="shared" si="0"/>
        <v>12</v>
      </c>
      <c r="B14" s="3" t="s">
        <v>26</v>
      </c>
      <c r="C14" s="3" t="s">
        <v>49</v>
      </c>
      <c r="D14" s="3" t="s">
        <v>27</v>
      </c>
      <c r="E14" s="3" t="s">
        <v>41</v>
      </c>
      <c r="F14" s="7">
        <v>1215</v>
      </c>
      <c r="G14" s="2">
        <f>190+218+201+189</f>
        <v>798</v>
      </c>
      <c r="H14" s="2"/>
      <c r="I14" s="9">
        <f>F14+G14+H14</f>
        <v>2013</v>
      </c>
    </row>
    <row r="15" spans="1:11" x14ac:dyDescent="0.25">
      <c r="A15" s="2">
        <f t="shared" si="0"/>
        <v>13</v>
      </c>
      <c r="B15" s="3" t="s">
        <v>60</v>
      </c>
      <c r="C15" s="3" t="s">
        <v>61</v>
      </c>
      <c r="D15" s="3" t="s">
        <v>19</v>
      </c>
      <c r="E15" s="3" t="s">
        <v>41</v>
      </c>
      <c r="F15" s="7">
        <v>1184</v>
      </c>
      <c r="G15" s="2">
        <f>224+212+160+190</f>
        <v>786</v>
      </c>
      <c r="H15" s="2"/>
      <c r="I15" s="9">
        <f>F15+G15+H15</f>
        <v>1970</v>
      </c>
    </row>
    <row r="16" spans="1:11" x14ac:dyDescent="0.25">
      <c r="A16" s="2">
        <f t="shared" si="0"/>
        <v>14</v>
      </c>
      <c r="B16" s="3" t="s">
        <v>70</v>
      </c>
      <c r="C16" s="3" t="s">
        <v>71</v>
      </c>
      <c r="D16" s="3" t="s">
        <v>19</v>
      </c>
      <c r="E16" s="8" t="s">
        <v>41</v>
      </c>
      <c r="F16" s="7">
        <v>1176</v>
      </c>
      <c r="G16" s="2">
        <f>170+157+197+201</f>
        <v>725</v>
      </c>
      <c r="H16" s="2"/>
      <c r="I16" s="9">
        <f>F16+G16+H16</f>
        <v>1901</v>
      </c>
      <c r="J16" s="6" t="s">
        <v>72</v>
      </c>
    </row>
    <row r="17" spans="1:11" x14ac:dyDescent="0.25">
      <c r="A17" s="2">
        <f t="shared" si="0"/>
        <v>15</v>
      </c>
      <c r="B17" s="3" t="s">
        <v>67</v>
      </c>
      <c r="C17" s="3" t="s">
        <v>68</v>
      </c>
      <c r="D17" s="3" t="s">
        <v>52</v>
      </c>
      <c r="E17" s="8" t="s">
        <v>40</v>
      </c>
      <c r="F17" s="7">
        <v>1176</v>
      </c>
      <c r="G17" s="2">
        <f>168+171+178+189</f>
        <v>706</v>
      </c>
      <c r="H17" s="2"/>
      <c r="I17" s="9">
        <f>F17+G17+H17</f>
        <v>1882</v>
      </c>
      <c r="J17" s="6" t="s">
        <v>69</v>
      </c>
    </row>
    <row r="18" spans="1:11" x14ac:dyDescent="0.25">
      <c r="A18" s="2">
        <f t="shared" si="0"/>
        <v>16</v>
      </c>
      <c r="B18" s="3" t="s">
        <v>14</v>
      </c>
      <c r="C18" s="3" t="s">
        <v>35</v>
      </c>
      <c r="D18" s="3" t="s">
        <v>3</v>
      </c>
      <c r="E18" s="3" t="s">
        <v>41</v>
      </c>
      <c r="F18" s="7">
        <v>1284</v>
      </c>
      <c r="G18" s="2">
        <v>0</v>
      </c>
      <c r="H18" s="2"/>
      <c r="I18" s="9">
        <f>F18+G18+H18</f>
        <v>1284</v>
      </c>
      <c r="K18" s="6"/>
    </row>
  </sheetData>
  <sortState xmlns:xlrd2="http://schemas.microsoft.com/office/spreadsheetml/2017/richdata2" ref="B3:J11">
    <sortCondition descending="1" ref="I3:I11"/>
  </sortState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"/>
  <sheetViews>
    <sheetView workbookViewId="0">
      <selection activeCell="I6" sqref="I6"/>
    </sheetView>
  </sheetViews>
  <sheetFormatPr defaultRowHeight="15" x14ac:dyDescent="0.25"/>
  <cols>
    <col min="1" max="1" width="9.140625" style="1"/>
    <col min="2" max="2" width="22.28515625" style="1" customWidth="1"/>
    <col min="3" max="3" width="13.28515625" style="1" customWidth="1"/>
    <col min="4" max="4" width="16.7109375" style="1" customWidth="1"/>
    <col min="5" max="5" width="10.140625" style="1" customWidth="1"/>
    <col min="6" max="6" width="10" style="5" customWidth="1"/>
    <col min="7" max="16384" width="9.140625" style="1"/>
  </cols>
  <sheetData>
    <row r="1" spans="1:9" x14ac:dyDescent="0.25">
      <c r="A1" s="2"/>
      <c r="B1" s="2" t="s">
        <v>0</v>
      </c>
      <c r="C1" s="2" t="s">
        <v>4</v>
      </c>
      <c r="D1" s="2" t="s">
        <v>1</v>
      </c>
      <c r="E1" s="2" t="s">
        <v>2</v>
      </c>
      <c r="F1" s="7" t="s">
        <v>57</v>
      </c>
      <c r="G1" s="3" t="s">
        <v>58</v>
      </c>
      <c r="H1" s="3" t="s">
        <v>56</v>
      </c>
    </row>
    <row r="2" spans="1:9" x14ac:dyDescent="0.25">
      <c r="A2" s="2"/>
      <c r="B2" s="2"/>
      <c r="C2" s="2"/>
      <c r="D2" s="2"/>
      <c r="E2" s="2"/>
      <c r="F2" s="9"/>
      <c r="G2" s="2"/>
      <c r="H2" s="2"/>
    </row>
    <row r="3" spans="1:9" x14ac:dyDescent="0.25">
      <c r="A3" s="2">
        <v>1</v>
      </c>
      <c r="B3" s="3" t="s">
        <v>13</v>
      </c>
      <c r="C3" s="3" t="s">
        <v>32</v>
      </c>
      <c r="D3" s="3" t="s">
        <v>3</v>
      </c>
      <c r="E3" s="3" t="s">
        <v>41</v>
      </c>
      <c r="F3" s="7">
        <v>1220</v>
      </c>
      <c r="G3" s="10">
        <f>194+203+217+213+188+226+258+227</f>
        <v>1726</v>
      </c>
      <c r="H3" s="9">
        <f>F3+G3</f>
        <v>2946</v>
      </c>
      <c r="I3" s="6" t="s">
        <v>75</v>
      </c>
    </row>
    <row r="4" spans="1:9" x14ac:dyDescent="0.25">
      <c r="A4" s="2">
        <v>2</v>
      </c>
      <c r="B4" s="3" t="s">
        <v>18</v>
      </c>
      <c r="C4" s="3" t="s">
        <v>43</v>
      </c>
      <c r="D4" s="3" t="s">
        <v>6</v>
      </c>
      <c r="E4" s="3" t="s">
        <v>41</v>
      </c>
      <c r="F4" s="7">
        <v>1240</v>
      </c>
      <c r="G4" s="10">
        <f>235+223+182+222+169+205+257+165</f>
        <v>1658</v>
      </c>
      <c r="H4" s="9">
        <f>F4+G4</f>
        <v>2898</v>
      </c>
      <c r="I4" s="6" t="s">
        <v>76</v>
      </c>
    </row>
    <row r="5" spans="1:9" x14ac:dyDescent="0.25">
      <c r="A5" s="2">
        <v>3</v>
      </c>
      <c r="B5" s="3" t="s">
        <v>9</v>
      </c>
      <c r="C5" s="3" t="s">
        <v>42</v>
      </c>
      <c r="D5" s="3" t="s">
        <v>5</v>
      </c>
      <c r="E5" s="3" t="s">
        <v>41</v>
      </c>
      <c r="F5" s="7">
        <v>1178</v>
      </c>
      <c r="G5" s="10">
        <f>219+205+178+151+178+185+189+205</f>
        <v>1510</v>
      </c>
      <c r="H5" s="9">
        <f>F5+G5</f>
        <v>2688</v>
      </c>
      <c r="I5" s="6" t="s">
        <v>77</v>
      </c>
    </row>
    <row r="6" spans="1:9" x14ac:dyDescent="0.25">
      <c r="A6" s="2">
        <v>4</v>
      </c>
      <c r="B6" s="3" t="s">
        <v>10</v>
      </c>
      <c r="C6" s="3" t="s">
        <v>31</v>
      </c>
      <c r="D6" s="3" t="s">
        <v>3</v>
      </c>
      <c r="E6" s="3" t="s">
        <v>41</v>
      </c>
      <c r="F6" s="7">
        <v>1167</v>
      </c>
      <c r="G6" s="10">
        <f>202+179+142+191+204+213+178+188</f>
        <v>1497</v>
      </c>
      <c r="H6" s="9">
        <f>F6+G6</f>
        <v>2664</v>
      </c>
    </row>
    <row r="7" spans="1:9" x14ac:dyDescent="0.25">
      <c r="A7" s="2">
        <v>5</v>
      </c>
      <c r="B7" s="3" t="s">
        <v>28</v>
      </c>
      <c r="C7" s="3" t="s">
        <v>29</v>
      </c>
      <c r="D7" s="3" t="s">
        <v>3</v>
      </c>
      <c r="E7" s="3" t="s">
        <v>40</v>
      </c>
      <c r="F7" s="7">
        <v>1118</v>
      </c>
      <c r="G7" s="2">
        <f>148+175+190+180+167+145+150+181</f>
        <v>1336</v>
      </c>
      <c r="H7" s="9">
        <f>F7+G7</f>
        <v>2454</v>
      </c>
    </row>
    <row r="8" spans="1:9" x14ac:dyDescent="0.25">
      <c r="A8" s="2">
        <v>6</v>
      </c>
      <c r="B8" s="3" t="s">
        <v>65</v>
      </c>
      <c r="C8" s="3" t="s">
        <v>66</v>
      </c>
      <c r="D8" s="3" t="s">
        <v>3</v>
      </c>
      <c r="E8" s="3" t="s">
        <v>40</v>
      </c>
      <c r="F8" s="7">
        <v>841</v>
      </c>
      <c r="G8" s="2">
        <f>145+165+166+153+170+157+140+151</f>
        <v>1247</v>
      </c>
      <c r="H8" s="9">
        <f>F8+G8</f>
        <v>2088</v>
      </c>
    </row>
    <row r="9" spans="1:9" x14ac:dyDescent="0.25">
      <c r="A9" s="2">
        <v>7</v>
      </c>
      <c r="B9" s="3" t="s">
        <v>63</v>
      </c>
      <c r="C9" s="3" t="s">
        <v>64</v>
      </c>
      <c r="D9" s="3" t="s">
        <v>5</v>
      </c>
      <c r="E9" s="3" t="s">
        <v>40</v>
      </c>
      <c r="F9" s="7">
        <v>863</v>
      </c>
      <c r="G9" s="2">
        <f>155+136+132+161+167+119+164+165</f>
        <v>1199</v>
      </c>
      <c r="H9" s="9">
        <f>F9+G9</f>
        <v>2062</v>
      </c>
    </row>
    <row r="10" spans="1:9" x14ac:dyDescent="0.25">
      <c r="A10" s="2">
        <v>8</v>
      </c>
      <c r="B10" s="3" t="s">
        <v>12</v>
      </c>
      <c r="C10" s="3" t="s">
        <v>30</v>
      </c>
      <c r="D10" s="3" t="s">
        <v>3</v>
      </c>
      <c r="E10" s="3" t="s">
        <v>41</v>
      </c>
      <c r="F10" s="7">
        <v>1196</v>
      </c>
      <c r="G10" s="10">
        <v>0</v>
      </c>
      <c r="H10" s="9">
        <f>F10+G10</f>
        <v>1196</v>
      </c>
    </row>
    <row r="11" spans="1:9" x14ac:dyDescent="0.25">
      <c r="F11" s="4"/>
    </row>
    <row r="12" spans="1:9" x14ac:dyDescent="0.25">
      <c r="F12" s="4"/>
    </row>
    <row r="13" spans="1:9" x14ac:dyDescent="0.25">
      <c r="F13" s="4"/>
    </row>
    <row r="14" spans="1:9" x14ac:dyDescent="0.25">
      <c r="F14" s="4"/>
    </row>
    <row r="15" spans="1:9" x14ac:dyDescent="0.25">
      <c r="F15" s="4"/>
    </row>
    <row r="16" spans="1:9" x14ac:dyDescent="0.25">
      <c r="F16" s="4"/>
    </row>
  </sheetData>
  <sortState xmlns:xlrd2="http://schemas.microsoft.com/office/spreadsheetml/2017/richdata2" ref="B3:H10">
    <sortCondition descending="1" ref="H3:H10"/>
  </sortState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Herrer</vt:lpstr>
      <vt:lpstr>Damer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Olsen</dc:creator>
  <cp:lastModifiedBy>Bjarne Olsen</cp:lastModifiedBy>
  <cp:lastPrinted>2026-04-24T08:03:44Z</cp:lastPrinted>
  <dcterms:created xsi:type="dcterms:W3CDTF">2023-02-19T15:50:31Z</dcterms:created>
  <dcterms:modified xsi:type="dcterms:W3CDTF">2026-05-04T05:42:18Z</dcterms:modified>
</cp:coreProperties>
</file>